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xr:revisionPtr revIDLastSave="0" documentId="8_{CAADFA37-5B32-4BF4-B232-F966AC1506F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</sheets>
  <calcPr calcId="191029" iterate="1" calcOnSave="0"/>
</workbook>
</file>

<file path=xl/calcChain.xml><?xml version="1.0" encoding="utf-8"?>
<calcChain xmlns="http://schemas.openxmlformats.org/spreadsheetml/2006/main">
  <c r="F28" i="1" l="1"/>
  <c r="G28" i="1"/>
  <c r="H28" i="1"/>
  <c r="I28" i="1"/>
  <c r="E28" i="1"/>
  <c r="F27" i="1"/>
  <c r="G27" i="1"/>
  <c r="H27" i="1"/>
  <c r="I27" i="1"/>
  <c r="E27" i="1"/>
  <c r="F26" i="1"/>
  <c r="G26" i="1"/>
  <c r="H26" i="1"/>
  <c r="I26" i="1"/>
  <c r="E26" i="1"/>
  <c r="F25" i="1"/>
  <c r="G25" i="1"/>
  <c r="H25" i="1"/>
  <c r="I25" i="1"/>
  <c r="E25" i="1"/>
  <c r="F24" i="1"/>
  <c r="G24" i="1"/>
  <c r="H24" i="1"/>
  <c r="I24" i="1"/>
  <c r="E24" i="1"/>
  <c r="K24" i="1"/>
  <c r="F23" i="1"/>
  <c r="G23" i="1"/>
  <c r="H23" i="1"/>
  <c r="I23" i="1"/>
  <c r="E23" i="1"/>
  <c r="F21" i="1"/>
  <c r="G21" i="1"/>
  <c r="H21" i="1"/>
  <c r="I21" i="1"/>
  <c r="E21" i="1"/>
  <c r="F20" i="1"/>
  <c r="G20" i="1"/>
  <c r="H20" i="1"/>
  <c r="I20" i="1"/>
  <c r="E20" i="1"/>
  <c r="D16" i="1"/>
  <c r="D14" i="1"/>
</calcChain>
</file>

<file path=xl/sharedStrings.xml><?xml version="1.0" encoding="utf-8"?>
<sst xmlns="http://schemas.openxmlformats.org/spreadsheetml/2006/main" count="95" uniqueCount="79">
  <si>
    <t>Жизненный цикл проекта предполагается равным 5 годам. Ежегодная реализация продукта в течение этого срока составит 100, 130, 160, 100 и 80 ед. соответственно. Цена реализации единицы продукта предполагается равной 500 руб. переменные затраты на единицу определены в 350 руб., постоянные – 300 руб. в год. Потребность в оборотном капитале в конце каждого периода составит 30% от выручки следующего периода. В конце срока инвестиционной операции планируется возврат первоначального оборотного капитала.</t>
  </si>
  <si>
    <t>Срок полезной службы оборудования составляет 5 лет, ликвидационная стоимость – 5000 руб. В течение срока реализации проекта стоимость оборудования будет амортизироваться по линейному методу. Предполагается, что в конце срока реализации проекта оно может быть реализовано по ликвидационной стоимости. Ставка налога на прибыль равна 20%, ставка дисконтирования 14%. Предполагаемая ставка реинвестирования денежных притоков 10%. Разработаем бюджет капиталовложений и рассчитаем критерии экономической эффективности проекта.</t>
  </si>
  <si>
    <r>
      <t>Прежде всего необходимо оценить общий объем первоначальных инвестиций IC</t>
    </r>
    <r>
      <rPr>
        <vertAlign val="subscript"/>
        <sz val="12"/>
        <color theme="1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>. Поскольку данный проект является новым, мы можем рассматривать его как отдельное мини-мероприятие. Поэтому символ ∆ в данном случае можно опустить.</t>
    </r>
  </si>
  <si>
    <t>Прогноз денежных потоков инвестиционного проекта</t>
  </si>
  <si>
    <t>Наименование показателя</t>
  </si>
  <si>
    <t>1. Первоначальные инвестиции</t>
  </si>
  <si>
    <t>Закупка оборудования</t>
  </si>
  <si>
    <t>Доставка и монтаж</t>
  </si>
  <si>
    <t>Итого инвестиции в основной капитал (NAF)</t>
  </si>
  <si>
    <t>Потребность в оборотном капитале (WCR)</t>
  </si>
  <si>
    <r>
      <t>Всего первоначальные инвестиции (IC</t>
    </r>
    <r>
      <rPr>
        <vertAlign val="subscript"/>
        <sz val="12"/>
        <color rgb="FF000000"/>
        <rFont val="Times New Roman"/>
        <family val="1"/>
        <charset val="204"/>
      </rPr>
      <t>0</t>
    </r>
    <r>
      <rPr>
        <sz val="12"/>
        <color rgb="FF000000"/>
        <rFont val="Times New Roman"/>
        <family val="1"/>
        <charset val="204"/>
      </rPr>
      <t>)</t>
    </r>
  </si>
  <si>
    <t>2.Денежный поток от операций</t>
  </si>
  <si>
    <t>Объем продаж</t>
  </si>
  <si>
    <t>Цена за ед. (Р)</t>
  </si>
  <si>
    <t>Выручка (Sal)</t>
  </si>
  <si>
    <t>Переменные затраты (VC)</t>
  </si>
  <si>
    <t>Постоянные затраты (FC)</t>
  </si>
  <si>
    <t>EBITDA</t>
  </si>
  <si>
    <t>Амортизация (DA)</t>
  </si>
  <si>
    <t>EBIT</t>
  </si>
  <si>
    <t>Налог на прибыль (20%)</t>
  </si>
  <si>
    <t>NOPAT</t>
  </si>
  <si>
    <t>Денежный поток от операций (OCF)</t>
  </si>
  <si>
    <t>3.Инвестиции в оборотный капитал</t>
  </si>
  <si>
    <t>Изменения в оборотном капитале (∆WCR)</t>
  </si>
  <si>
    <t>4.Инвестиции в основной капитал</t>
  </si>
  <si>
    <t>Изменения в основном капитале (∆NFA)</t>
  </si>
  <si>
    <t>5.Остаточная (терминальная) стоимость</t>
  </si>
  <si>
    <t>Реализация оборудования</t>
  </si>
  <si>
    <t>Возврат оборотного капитала</t>
  </si>
  <si>
    <t>Терминальная стоимость (TV)</t>
  </si>
  <si>
    <t>6.Свободный денежный поток</t>
  </si>
  <si>
    <t>Свободный денежный поток (FCF)</t>
  </si>
  <si>
    <t>Множитель дисконтирования (14%)</t>
  </si>
  <si>
    <t>Дисконтированный свободный денежный поток (DFCF)</t>
  </si>
  <si>
    <t>DFCF нарастающим итогом (ADFCF)</t>
  </si>
  <si>
    <t>7.Расчет критериев эффективности</t>
  </si>
  <si>
    <t>NPV</t>
  </si>
  <si>
    <t>IRR</t>
  </si>
  <si>
    <t>MIRR</t>
  </si>
  <si>
    <t>PI</t>
  </si>
  <si>
    <t>Реализация старого оборудования</t>
  </si>
  <si>
    <t>Налог (T=20%)</t>
  </si>
  <si>
    <t>Изменение потребности в оборотном капитале (∆ WCR)</t>
  </si>
  <si>
    <t>Экономия на затратах</t>
  </si>
  <si>
    <t>Амортизация нового оборудования</t>
  </si>
  <si>
    <t>Амортизация старого оборудования</t>
  </si>
  <si>
    <t>Изменение амортизации (∆ DA)</t>
  </si>
  <si>
    <t>∆EBITDA</t>
  </si>
  <si>
    <t>∆EBIT</t>
  </si>
  <si>
    <t>∆Налог на прибыль (20%)</t>
  </si>
  <si>
    <t>Денежный поток от операций (∆OCF)</t>
  </si>
  <si>
    <t>3.Остаточная (терминальная) стоимость</t>
  </si>
  <si>
    <t>Реализация нового оборудования</t>
  </si>
  <si>
    <t>Упущенная выгода от реализации старого</t>
  </si>
  <si>
    <t>Изменение терминальной стоимости (∆TV)</t>
  </si>
  <si>
    <t>Базовая стоимость акционерного капитала</t>
  </si>
  <si>
    <t>Премия за риск инвестиций в компанию</t>
  </si>
  <si>
    <t>Стоимость акционерного капитала</t>
  </si>
  <si>
    <t>Доля акционерного капитала</t>
  </si>
  <si>
    <t>Стоимость долга</t>
  </si>
  <si>
    <t>Вес долга (рыночная стоимость)</t>
  </si>
  <si>
    <t>Стоимость привилегированных акций</t>
  </si>
  <si>
    <t>Вес привилегированных акций</t>
  </si>
  <si>
    <t>Долгосрочный темп роста в номинальном выражении</t>
  </si>
  <si>
    <t xml:space="preserve">Определите средневзвешенную стоимость капитала (Weighted Average Cost of Capital), если капитал компании состоит из: </t>
  </si>
  <si>
    <t>Источник</t>
  </si>
  <si>
    <t>Балансовая стоимость</t>
  </si>
  <si>
    <t>Стоимость источника</t>
  </si>
  <si>
    <t>Кредит-1</t>
  </si>
  <si>
    <t>Кредит-2</t>
  </si>
  <si>
    <t>Обыкновенные акции</t>
  </si>
  <si>
    <t>Облигации</t>
  </si>
  <si>
    <t>Ставка налога на прибыль 20%. Объясните экономическую сущность WACC. Для принятия каких финансовых решений вы считаете необходимым использовать WACC?</t>
  </si>
  <si>
    <r>
      <rPr>
        <sz val="12"/>
        <color theme="1"/>
        <rFont val="Times New Roman"/>
        <family val="1"/>
        <charset val="204"/>
      </rPr>
      <t>Рассматривается создание компании по выпуску продукта А. Проведенные ранее маркетинговые исследования показали хорошие перспективы сбыта данного продукта и обошлись в 15</t>
    </r>
    <r>
      <rPr>
        <sz val="12"/>
        <color rgb="FFFFFFFF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000 руб. Для реализации проекта требуется закупить необходимое оборудование  стоимостью 35</t>
    </r>
    <r>
      <rPr>
        <sz val="12"/>
        <color rgb="FFFFFFFF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000 руб. Доставка и установка оборудования потребуют дополнительных затрат в размере 5</t>
    </r>
    <r>
      <rPr>
        <sz val="12"/>
        <color rgb="FFFFFFFF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000 руб. Для осуществлении  проекта необходим начальный запас сырья и материалов общей стоимостью 15</t>
    </r>
    <r>
      <rPr>
        <sz val="12"/>
        <color rgb="FFFFFFFF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000 руб.</t>
    </r>
  </si>
  <si>
    <t xml:space="preserve"> Компания рассматривает инвестиционный проект, связанный с заменой старого оборудования на современное. Балансовая стоимость старого оборудования, которое может еще эксплуатироваться 5 лет, на момент рассмотрения проекта равна 40.000, остаточная стоимость – 5.000 руб. Известно, что в настоящее время оно может быть реализовано по цене в 50.000 руб. Текущий объем инвестиций в оборотный капитал составляет 40.000 руб.
Стоимость нового оборудования с доставкой и установкой равна 160.000. Срок его полезной службы – 10 лет, остаточная стоимость  - 10.000 руб. Предполагается, что оно будет эксплуатироваться в течение 5 лет, после чего может быть реализовано по балансовой стоимости. Ожидается, что его внедрение приведет к ежегодной экономии на переменных затратах в 13.000 руб. В случае решения о покупке потребность в оборотном капитале составит 50.000 руб.
Ставка налога на прибыль равна 20%, ставка дисконтирования 12%. Предприятие использует линейный метод начисления амортизации. 
Начальные инвестиции, необходимые для проекта, равны стоимости нового оборудования, включая доставку и установку. В случае принятия решения о покупке они частично могут быть покрыты за счет реализации старого оборудования за минусом затрат на демонтаж. Поскольку предполагается продажа оборудования по цене, превышающей балансовую стоимость, полученный доход подлежит налогообложению. </t>
  </si>
  <si>
    <t>Посленалоговая стоимость источника</t>
  </si>
  <si>
    <t>Вес источника</t>
  </si>
  <si>
    <t>Множитель дисконтирования (12%)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</si>
</sst>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bscript"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horizontal="right"/>
    </xf>
    <xf numFmtId="0" fontId="5" fillId="0" borderId="2" xfId="0" applyFont="1" applyBorder="1"/>
    <xf numFmtId="10" fontId="0" fillId="0" borderId="0" xfId="0" applyNumberFormat="1"/>
    <xf numFmtId="0" fontId="1" fillId="0" borderId="9" xfId="0" applyFont="1" applyBorder="1" applyAlignment="1">
      <alignment vertical="top" wrapText="1"/>
    </xf>
    <xf numFmtId="10" fontId="1" fillId="0" borderId="10" xfId="0" applyNumberFormat="1" applyFont="1" applyBorder="1" applyAlignment="1">
      <alignment vertical="top" wrapText="1"/>
    </xf>
    <xf numFmtId="0" fontId="1" fillId="0" borderId="0" xfId="0" applyFont="1"/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9" fontId="1" fillId="0" borderId="5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10" fontId="1" fillId="0" borderId="8" xfId="0" applyNumberFormat="1" applyFont="1" applyBorder="1" applyAlignment="1">
      <alignment vertical="top" wrapText="1"/>
    </xf>
    <xf numFmtId="0" fontId="0" fillId="0" borderId="12" xfId="0" applyBorder="1"/>
    <xf numFmtId="0" fontId="5" fillId="0" borderId="13" xfId="0" applyFont="1" applyBorder="1" applyAlignment="1"/>
    <xf numFmtId="0" fontId="5" fillId="0" borderId="14" xfId="0" applyFont="1" applyBorder="1"/>
    <xf numFmtId="0" fontId="5" fillId="0" borderId="15" xfId="0" applyFont="1" applyBorder="1"/>
    <xf numFmtId="0" fontId="0" fillId="2" borderId="14" xfId="0" applyFill="1" applyBorder="1" applyAlignment="1"/>
    <xf numFmtId="0" fontId="0" fillId="2" borderId="4" xfId="0" applyFill="1" applyBorder="1"/>
    <xf numFmtId="0" fontId="0" fillId="2" borderId="5" xfId="0" applyFill="1" applyBorder="1"/>
    <xf numFmtId="0" fontId="5" fillId="2" borderId="5" xfId="0" applyFont="1" applyFill="1" applyBorder="1" applyAlignment="1">
      <alignment horizontal="right"/>
    </xf>
    <xf numFmtId="0" fontId="5" fillId="2" borderId="5" xfId="0" applyFont="1" applyFill="1" applyBorder="1"/>
    <xf numFmtId="0" fontId="5" fillId="2" borderId="15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10" fontId="5" fillId="2" borderId="5" xfId="0" applyNumberFormat="1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9" fontId="1" fillId="2" borderId="5" xfId="0" applyNumberFormat="1" applyFont="1" applyFill="1" applyBorder="1" applyAlignment="1">
      <alignment vertical="top" wrapText="1"/>
    </xf>
    <xf numFmtId="0" fontId="5" fillId="0" borderId="6" xfId="0" applyFont="1" applyBorder="1"/>
    <xf numFmtId="0" fontId="5" fillId="0" borderId="2" xfId="0" applyFont="1" applyBorder="1"/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10" fontId="1" fillId="0" borderId="8" xfId="0" applyNumberFormat="1" applyFont="1" applyBorder="1" applyAlignment="1">
      <alignment vertical="top" wrapText="1"/>
    </xf>
    <xf numFmtId="10" fontId="1" fillId="0" borderId="9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47"/>
  <sheetViews>
    <sheetView tabSelected="1" topLeftCell="A7" workbookViewId="0">
      <selection activeCell="N30" sqref="N30"/>
    </sheetView>
  </sheetViews>
  <sheetFormatPr defaultRowHeight="15" x14ac:dyDescent="0.25"/>
  <cols>
    <col min="2" max="2" width="48" customWidth="1"/>
    <col min="3" max="3" width="8.85546875" hidden="1" customWidth="1"/>
    <col min="4" max="4" width="8.85546875" style="19"/>
  </cols>
  <sheetData>
    <row r="3" spans="2:9" ht="103.9" customHeight="1" x14ac:dyDescent="0.25">
      <c r="B3" s="48" t="s">
        <v>74</v>
      </c>
      <c r="C3" s="48"/>
      <c r="D3" s="48"/>
      <c r="E3" s="48"/>
      <c r="F3" s="48"/>
      <c r="G3" s="48"/>
      <c r="H3" s="48"/>
    </row>
    <row r="4" spans="2:9" ht="104.45" customHeight="1" x14ac:dyDescent="0.25">
      <c r="B4" s="48" t="s">
        <v>0</v>
      </c>
      <c r="C4" s="48"/>
      <c r="D4" s="48"/>
      <c r="E4" s="48"/>
      <c r="F4" s="48"/>
      <c r="G4" s="48"/>
      <c r="H4" s="48"/>
    </row>
    <row r="5" spans="2:9" ht="121.15" customHeight="1" x14ac:dyDescent="0.25">
      <c r="B5" s="48" t="s">
        <v>1</v>
      </c>
      <c r="C5" s="48"/>
      <c r="D5" s="48"/>
      <c r="E5" s="48"/>
      <c r="F5" s="48"/>
      <c r="G5" s="48"/>
      <c r="H5" s="48"/>
    </row>
    <row r="6" spans="2:9" ht="51" customHeight="1" x14ac:dyDescent="0.25">
      <c r="B6" s="48" t="s">
        <v>2</v>
      </c>
      <c r="C6" s="48"/>
      <c r="D6" s="48"/>
      <c r="E6" s="48"/>
      <c r="F6" s="48"/>
      <c r="G6" s="48"/>
      <c r="H6" s="48"/>
    </row>
    <row r="7" spans="2:9" ht="15.75" x14ac:dyDescent="0.25">
      <c r="B7" s="1"/>
    </row>
    <row r="8" spans="2:9" ht="15.75" x14ac:dyDescent="0.25">
      <c r="B8" s="2" t="s">
        <v>3</v>
      </c>
    </row>
    <row r="9" spans="2:9" ht="16.5" thickBot="1" x14ac:dyDescent="0.3">
      <c r="B9" s="1"/>
    </row>
    <row r="10" spans="2:9" ht="16.5" thickBot="1" x14ac:dyDescent="0.3">
      <c r="B10" s="38" t="s">
        <v>4</v>
      </c>
      <c r="C10" s="39"/>
      <c r="D10" s="20">
        <v>0</v>
      </c>
      <c r="E10" s="4">
        <v>1</v>
      </c>
      <c r="F10" s="4">
        <v>2</v>
      </c>
      <c r="G10" s="4">
        <v>3</v>
      </c>
      <c r="H10" s="4">
        <v>4</v>
      </c>
      <c r="I10" s="4">
        <v>5</v>
      </c>
    </row>
    <row r="11" spans="2:9" ht="16.5" thickBot="1" x14ac:dyDescent="0.3">
      <c r="B11" s="38" t="s">
        <v>5</v>
      </c>
      <c r="C11" s="46"/>
      <c r="D11" s="46"/>
      <c r="E11" s="46"/>
      <c r="F11" s="46"/>
      <c r="G11" s="46"/>
      <c r="H11" s="46"/>
      <c r="I11" s="39"/>
    </row>
    <row r="12" spans="2:9" ht="16.5" thickBot="1" x14ac:dyDescent="0.3">
      <c r="B12" s="40" t="s">
        <v>6</v>
      </c>
      <c r="C12" s="41"/>
      <c r="D12" s="23">
        <v>-35000</v>
      </c>
      <c r="E12" s="6"/>
      <c r="F12" s="6"/>
      <c r="G12" s="6"/>
      <c r="H12" s="6"/>
      <c r="I12" s="6"/>
    </row>
    <row r="13" spans="2:9" ht="16.5" thickBot="1" x14ac:dyDescent="0.3">
      <c r="B13" s="40" t="s">
        <v>7</v>
      </c>
      <c r="C13" s="41"/>
      <c r="D13" s="23">
        <v>-5000</v>
      </c>
      <c r="E13" s="6"/>
      <c r="F13" s="6"/>
      <c r="G13" s="6"/>
      <c r="H13" s="6"/>
      <c r="I13" s="6"/>
    </row>
    <row r="14" spans="2:9" ht="16.5" thickBot="1" x14ac:dyDescent="0.3">
      <c r="B14" s="42" t="s">
        <v>8</v>
      </c>
      <c r="C14" s="43"/>
      <c r="D14" s="23">
        <f>SUM(D12:D13)</f>
        <v>-40000</v>
      </c>
      <c r="E14" s="6"/>
      <c r="F14" s="6"/>
      <c r="G14" s="6"/>
      <c r="H14" s="6"/>
      <c r="I14" s="6"/>
    </row>
    <row r="15" spans="2:9" ht="16.5" thickBot="1" x14ac:dyDescent="0.3">
      <c r="B15" s="42" t="s">
        <v>9</v>
      </c>
      <c r="C15" s="43"/>
      <c r="D15" s="23">
        <v>-15000</v>
      </c>
      <c r="E15" s="6"/>
      <c r="F15" s="6"/>
      <c r="G15" s="6"/>
      <c r="H15" s="6"/>
      <c r="I15" s="6"/>
    </row>
    <row r="16" spans="2:9" ht="18.600000000000001" customHeight="1" thickBot="1" x14ac:dyDescent="0.4">
      <c r="B16" s="42" t="s">
        <v>10</v>
      </c>
      <c r="C16" s="43"/>
      <c r="D16" s="23">
        <f>SUM(D14:D15)</f>
        <v>-55000</v>
      </c>
      <c r="E16" s="6"/>
      <c r="F16" s="6"/>
      <c r="G16" s="6"/>
      <c r="H16" s="6"/>
      <c r="I16" s="6"/>
    </row>
    <row r="17" spans="2:11" ht="16.5" thickBot="1" x14ac:dyDescent="0.3">
      <c r="B17" s="38" t="s">
        <v>11</v>
      </c>
      <c r="C17" s="46"/>
      <c r="D17" s="46"/>
      <c r="E17" s="46"/>
      <c r="F17" s="46"/>
      <c r="G17" s="46"/>
      <c r="H17" s="39"/>
      <c r="I17" s="6"/>
    </row>
    <row r="18" spans="2:11" ht="16.5" thickBot="1" x14ac:dyDescent="0.3">
      <c r="B18" s="36" t="s">
        <v>12</v>
      </c>
      <c r="C18" s="37"/>
      <c r="E18" s="24">
        <v>100</v>
      </c>
      <c r="F18" s="8">
        <v>130</v>
      </c>
      <c r="G18" s="8">
        <v>160</v>
      </c>
      <c r="H18" s="8">
        <v>100</v>
      </c>
      <c r="I18" s="8">
        <v>80</v>
      </c>
    </row>
    <row r="19" spans="2:11" ht="16.5" thickBot="1" x14ac:dyDescent="0.3">
      <c r="B19" s="36" t="s">
        <v>13</v>
      </c>
      <c r="C19" s="37"/>
      <c r="D19" s="21"/>
      <c r="E19" s="25">
        <v>500</v>
      </c>
      <c r="F19" s="8">
        <v>500</v>
      </c>
      <c r="G19" s="8">
        <v>500</v>
      </c>
      <c r="H19" s="8">
        <v>500</v>
      </c>
      <c r="I19" s="8">
        <v>500</v>
      </c>
    </row>
    <row r="20" spans="2:11" ht="16.5" thickBot="1" x14ac:dyDescent="0.3">
      <c r="B20" s="36" t="s">
        <v>14</v>
      </c>
      <c r="C20" s="37"/>
      <c r="D20" s="22"/>
      <c r="E20" s="25">
        <f>E18*E19</f>
        <v>50000</v>
      </c>
      <c r="F20" s="25">
        <f t="shared" ref="F20:I20" si="0">F18*F19</f>
        <v>65000</v>
      </c>
      <c r="G20" s="25">
        <f t="shared" si="0"/>
        <v>80000</v>
      </c>
      <c r="H20" s="25">
        <f t="shared" si="0"/>
        <v>50000</v>
      </c>
      <c r="I20" s="25">
        <f t="shared" si="0"/>
        <v>40000</v>
      </c>
    </row>
    <row r="21" spans="2:11" ht="16.5" thickBot="1" x14ac:dyDescent="0.3">
      <c r="B21" s="36" t="s">
        <v>15</v>
      </c>
      <c r="C21" s="37"/>
      <c r="D21" s="22"/>
      <c r="E21" s="25">
        <f>350*E18</f>
        <v>35000</v>
      </c>
      <c r="F21" s="25">
        <f t="shared" ref="F21:I21" si="1">350*F18</f>
        <v>45500</v>
      </c>
      <c r="G21" s="25">
        <f t="shared" si="1"/>
        <v>56000</v>
      </c>
      <c r="H21" s="25">
        <f t="shared" si="1"/>
        <v>35000</v>
      </c>
      <c r="I21" s="25">
        <f t="shared" si="1"/>
        <v>28000</v>
      </c>
    </row>
    <row r="22" spans="2:11" ht="16.5" thickBot="1" x14ac:dyDescent="0.3">
      <c r="B22" s="36" t="s">
        <v>16</v>
      </c>
      <c r="C22" s="37"/>
      <c r="D22" s="22"/>
      <c r="E22" s="25">
        <v>300</v>
      </c>
      <c r="F22" s="25">
        <v>300</v>
      </c>
      <c r="G22" s="25">
        <v>300</v>
      </c>
      <c r="H22" s="25">
        <v>300</v>
      </c>
      <c r="I22" s="25">
        <v>300</v>
      </c>
    </row>
    <row r="23" spans="2:11" ht="16.5" thickBot="1" x14ac:dyDescent="0.3">
      <c r="B23" s="36" t="s">
        <v>17</v>
      </c>
      <c r="C23" s="37"/>
      <c r="D23" s="22"/>
      <c r="E23" s="25">
        <f>E20-E21-E22</f>
        <v>14700</v>
      </c>
      <c r="F23" s="25">
        <f t="shared" ref="F23:I23" si="2">F20-F21-F22</f>
        <v>19200</v>
      </c>
      <c r="G23" s="25">
        <f t="shared" si="2"/>
        <v>23700</v>
      </c>
      <c r="H23" s="25">
        <f t="shared" si="2"/>
        <v>14700</v>
      </c>
      <c r="I23" s="25">
        <f t="shared" si="2"/>
        <v>11700</v>
      </c>
    </row>
    <row r="24" spans="2:11" ht="16.5" thickBot="1" x14ac:dyDescent="0.3">
      <c r="B24" s="36" t="s">
        <v>18</v>
      </c>
      <c r="C24" s="37"/>
      <c r="D24" s="22"/>
      <c r="E24" s="25">
        <f>$K$24</f>
        <v>5000</v>
      </c>
      <c r="F24" s="25">
        <f t="shared" ref="F24:I24" si="3">$K$24</f>
        <v>5000</v>
      </c>
      <c r="G24" s="25">
        <f t="shared" si="3"/>
        <v>5000</v>
      </c>
      <c r="H24" s="25">
        <f t="shared" si="3"/>
        <v>5000</v>
      </c>
      <c r="I24" s="25">
        <f t="shared" si="3"/>
        <v>5000</v>
      </c>
      <c r="K24">
        <f>(35000+5000-5000)/7</f>
        <v>5000</v>
      </c>
    </row>
    <row r="25" spans="2:11" ht="16.5" thickBot="1" x14ac:dyDescent="0.3">
      <c r="B25" s="36" t="s">
        <v>19</v>
      </c>
      <c r="C25" s="37"/>
      <c r="D25" s="22"/>
      <c r="E25" s="25">
        <f>E23-E24</f>
        <v>9700</v>
      </c>
      <c r="F25" s="25">
        <f t="shared" ref="F25:I25" si="4">F23-F24</f>
        <v>14200</v>
      </c>
      <c r="G25" s="25">
        <f t="shared" si="4"/>
        <v>18700</v>
      </c>
      <c r="H25" s="25">
        <f t="shared" si="4"/>
        <v>9700</v>
      </c>
      <c r="I25" s="25">
        <f t="shared" si="4"/>
        <v>6700</v>
      </c>
    </row>
    <row r="26" spans="2:11" ht="16.5" thickBot="1" x14ac:dyDescent="0.3">
      <c r="B26" s="36" t="s">
        <v>20</v>
      </c>
      <c r="C26" s="37"/>
      <c r="D26" s="22"/>
      <c r="E26" s="25">
        <f>0.2*E25</f>
        <v>1940</v>
      </c>
      <c r="F26" s="25">
        <f t="shared" ref="F26:I26" si="5">0.2*F25</f>
        <v>2840</v>
      </c>
      <c r="G26" s="25">
        <f t="shared" si="5"/>
        <v>3740</v>
      </c>
      <c r="H26" s="25">
        <f t="shared" si="5"/>
        <v>1940</v>
      </c>
      <c r="I26" s="25">
        <f t="shared" si="5"/>
        <v>1340</v>
      </c>
    </row>
    <row r="27" spans="2:11" ht="16.5" thickBot="1" x14ac:dyDescent="0.3">
      <c r="B27" s="36" t="s">
        <v>21</v>
      </c>
      <c r="C27" s="37"/>
      <c r="D27" s="22"/>
      <c r="E27" s="25">
        <f>E25-E26</f>
        <v>7760</v>
      </c>
      <c r="F27" s="25">
        <f t="shared" ref="F27:I27" si="6">F25-F26</f>
        <v>11360</v>
      </c>
      <c r="G27" s="25">
        <f t="shared" si="6"/>
        <v>14960</v>
      </c>
      <c r="H27" s="25">
        <f t="shared" si="6"/>
        <v>7760</v>
      </c>
      <c r="I27" s="25">
        <f t="shared" si="6"/>
        <v>5360</v>
      </c>
    </row>
    <row r="28" spans="2:11" ht="16.5" thickBot="1" x14ac:dyDescent="0.3">
      <c r="B28" s="44" t="s">
        <v>22</v>
      </c>
      <c r="C28" s="45"/>
      <c r="D28" s="22"/>
      <c r="E28" s="25">
        <f>E27+E24</f>
        <v>12760</v>
      </c>
      <c r="F28" s="25">
        <f t="shared" ref="F28:I28" si="7">F27+F24</f>
        <v>16360</v>
      </c>
      <c r="G28" s="25">
        <f t="shared" si="7"/>
        <v>19960</v>
      </c>
      <c r="H28" s="25">
        <f t="shared" si="7"/>
        <v>12760</v>
      </c>
      <c r="I28" s="25">
        <f t="shared" si="7"/>
        <v>10360</v>
      </c>
    </row>
    <row r="29" spans="2:11" ht="16.5" thickBot="1" x14ac:dyDescent="0.3">
      <c r="B29" s="38" t="s">
        <v>23</v>
      </c>
      <c r="C29" s="46"/>
      <c r="D29" s="46"/>
      <c r="E29" s="46"/>
      <c r="F29" s="46"/>
      <c r="G29" s="46"/>
      <c r="H29" s="46"/>
      <c r="I29" s="47"/>
    </row>
    <row r="30" spans="2:11" ht="16.5" thickBot="1" x14ac:dyDescent="0.3">
      <c r="B30" s="36" t="s">
        <v>9</v>
      </c>
      <c r="C30" s="37"/>
      <c r="D30" s="22"/>
      <c r="E30" s="25"/>
      <c r="F30" s="26"/>
      <c r="G30" s="26"/>
      <c r="H30" s="26"/>
      <c r="I30" s="27"/>
    </row>
    <row r="31" spans="2:11" ht="16.5" thickBot="1" x14ac:dyDescent="0.3">
      <c r="B31" s="36" t="s">
        <v>24</v>
      </c>
      <c r="C31" s="37"/>
      <c r="D31" s="22"/>
      <c r="E31" s="25"/>
      <c r="F31" s="26"/>
      <c r="G31" s="26"/>
      <c r="H31" s="26"/>
      <c r="I31" s="27"/>
    </row>
    <row r="32" spans="2:11" ht="16.5" thickBot="1" x14ac:dyDescent="0.3">
      <c r="B32" s="38" t="s">
        <v>25</v>
      </c>
      <c r="C32" s="46"/>
      <c r="D32" s="46"/>
      <c r="E32" s="46"/>
      <c r="F32" s="46"/>
      <c r="G32" s="46"/>
      <c r="H32" s="46"/>
      <c r="I32" s="47"/>
    </row>
    <row r="33" spans="2:9" ht="16.5" thickBot="1" x14ac:dyDescent="0.3">
      <c r="B33" s="36" t="s">
        <v>26</v>
      </c>
      <c r="C33" s="37"/>
      <c r="D33" s="22"/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2:9" ht="16.5" thickBot="1" x14ac:dyDescent="0.3">
      <c r="B34" s="38" t="s">
        <v>27</v>
      </c>
      <c r="C34" s="46"/>
      <c r="D34" s="46"/>
      <c r="E34" s="46"/>
      <c r="F34" s="46"/>
      <c r="G34" s="46"/>
      <c r="H34" s="46"/>
      <c r="I34" s="47"/>
    </row>
    <row r="35" spans="2:9" ht="16.5" thickBot="1" x14ac:dyDescent="0.3">
      <c r="B35" s="36" t="s">
        <v>28</v>
      </c>
      <c r="C35" s="37"/>
      <c r="D35" s="22"/>
      <c r="E35" s="6"/>
      <c r="F35" s="6"/>
      <c r="G35" s="6"/>
      <c r="H35" s="6"/>
      <c r="I35" s="25"/>
    </row>
    <row r="36" spans="2:9" ht="16.5" thickBot="1" x14ac:dyDescent="0.3">
      <c r="B36" s="36" t="s">
        <v>29</v>
      </c>
      <c r="C36" s="37"/>
      <c r="D36" s="22"/>
      <c r="E36" s="6"/>
      <c r="F36" s="6"/>
      <c r="G36" s="6"/>
      <c r="H36" s="6"/>
      <c r="I36" s="25"/>
    </row>
    <row r="37" spans="2:9" ht="16.5" thickBot="1" x14ac:dyDescent="0.3">
      <c r="B37" s="36" t="s">
        <v>30</v>
      </c>
      <c r="C37" s="37"/>
      <c r="D37" s="22"/>
      <c r="E37" s="6"/>
      <c r="F37" s="6"/>
      <c r="G37" s="6"/>
      <c r="H37" s="6"/>
      <c r="I37" s="25"/>
    </row>
    <row r="38" spans="2:9" ht="16.5" thickBot="1" x14ac:dyDescent="0.3">
      <c r="B38" s="38" t="s">
        <v>31</v>
      </c>
      <c r="C38" s="46"/>
      <c r="D38" s="46"/>
      <c r="E38" s="46"/>
      <c r="F38" s="46"/>
      <c r="G38" s="46"/>
      <c r="H38" s="46"/>
      <c r="I38" s="47"/>
    </row>
    <row r="39" spans="2:9" ht="16.5" thickBot="1" x14ac:dyDescent="0.3">
      <c r="B39" s="36" t="s">
        <v>32</v>
      </c>
      <c r="C39" s="37"/>
      <c r="D39" s="28"/>
      <c r="E39" s="26"/>
      <c r="F39" s="26"/>
      <c r="G39" s="26"/>
      <c r="H39" s="26"/>
      <c r="I39" s="26"/>
    </row>
    <row r="40" spans="2:9" ht="16.5" thickBot="1" x14ac:dyDescent="0.3">
      <c r="B40" s="36" t="s">
        <v>33</v>
      </c>
      <c r="C40" s="37"/>
      <c r="D40" s="28"/>
      <c r="E40" s="26"/>
      <c r="F40" s="26"/>
      <c r="G40" s="26"/>
      <c r="H40" s="26"/>
      <c r="I40" s="26"/>
    </row>
    <row r="41" spans="2:9" ht="16.5" thickBot="1" x14ac:dyDescent="0.3">
      <c r="B41" s="44" t="s">
        <v>34</v>
      </c>
      <c r="C41" s="45"/>
      <c r="D41" s="28"/>
      <c r="E41" s="26"/>
      <c r="F41" s="26"/>
      <c r="G41" s="26"/>
      <c r="H41" s="26"/>
      <c r="I41" s="26"/>
    </row>
    <row r="42" spans="2:9" ht="16.5" thickBot="1" x14ac:dyDescent="0.3">
      <c r="B42" s="44" t="s">
        <v>35</v>
      </c>
      <c r="C42" s="45"/>
      <c r="D42" s="29"/>
      <c r="E42" s="30"/>
      <c r="F42" s="30"/>
      <c r="G42" s="30"/>
      <c r="H42" s="30"/>
      <c r="I42" s="30"/>
    </row>
    <row r="43" spans="2:9" ht="16.5" thickBot="1" x14ac:dyDescent="0.3">
      <c r="B43" s="38" t="s">
        <v>36</v>
      </c>
      <c r="C43" s="46"/>
      <c r="D43" s="46"/>
      <c r="E43" s="46"/>
      <c r="F43" s="46"/>
      <c r="G43" s="46"/>
      <c r="H43" s="46"/>
      <c r="I43" s="47"/>
    </row>
    <row r="44" spans="2:9" ht="16.5" thickBot="1" x14ac:dyDescent="0.3">
      <c r="B44" s="36" t="s">
        <v>37</v>
      </c>
      <c r="C44" s="37"/>
      <c r="D44" s="22"/>
      <c r="E44" s="6"/>
      <c r="F44" s="6"/>
      <c r="G44" s="6"/>
      <c r="H44" s="6"/>
      <c r="I44" s="26"/>
    </row>
    <row r="45" spans="2:9" ht="16.5" thickBot="1" x14ac:dyDescent="0.3">
      <c r="B45" s="36" t="s">
        <v>38</v>
      </c>
      <c r="C45" s="37"/>
      <c r="D45" s="22"/>
      <c r="E45" s="6"/>
      <c r="F45" s="6"/>
      <c r="G45" s="6"/>
      <c r="H45" s="6"/>
      <c r="I45" s="31"/>
    </row>
    <row r="46" spans="2:9" ht="16.5" thickBot="1" x14ac:dyDescent="0.3">
      <c r="B46" s="36" t="s">
        <v>39</v>
      </c>
      <c r="C46" s="37"/>
      <c r="D46" s="22"/>
      <c r="E46" s="6"/>
      <c r="F46" s="6"/>
      <c r="G46" s="6"/>
      <c r="H46" s="6"/>
      <c r="I46" s="31"/>
    </row>
    <row r="47" spans="2:9" ht="16.5" thickBot="1" x14ac:dyDescent="0.3">
      <c r="B47" s="36" t="s">
        <v>40</v>
      </c>
      <c r="C47" s="37"/>
      <c r="D47" s="22"/>
      <c r="E47" s="6"/>
      <c r="F47" s="6"/>
      <c r="G47" s="6"/>
      <c r="H47" s="6"/>
      <c r="I47" s="26"/>
    </row>
  </sheetData>
  <mergeCells count="42">
    <mergeCell ref="B3:H3"/>
    <mergeCell ref="B4:H4"/>
    <mergeCell ref="B5:H5"/>
    <mergeCell ref="B6:H6"/>
    <mergeCell ref="B11:I11"/>
    <mergeCell ref="B27:C27"/>
    <mergeCell ref="B17:H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6:C36"/>
    <mergeCell ref="B37:C37"/>
    <mergeCell ref="B38:I38"/>
    <mergeCell ref="B39:C39"/>
    <mergeCell ref="B28:C28"/>
    <mergeCell ref="B29:I29"/>
    <mergeCell ref="B30:C30"/>
    <mergeCell ref="B31:C31"/>
    <mergeCell ref="B32:I32"/>
    <mergeCell ref="B33:C33"/>
    <mergeCell ref="B46:C46"/>
    <mergeCell ref="B47:C47"/>
    <mergeCell ref="B10:C10"/>
    <mergeCell ref="B12:C12"/>
    <mergeCell ref="B13:C13"/>
    <mergeCell ref="B14:C14"/>
    <mergeCell ref="B15:C15"/>
    <mergeCell ref="B16:C16"/>
    <mergeCell ref="B40:C40"/>
    <mergeCell ref="B41:C41"/>
    <mergeCell ref="B42:C42"/>
    <mergeCell ref="B43:I43"/>
    <mergeCell ref="B44:C44"/>
    <mergeCell ref="B45:C45"/>
    <mergeCell ref="B34:I34"/>
    <mergeCell ref="B35:C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3"/>
  <sheetViews>
    <sheetView workbookViewId="0">
      <selection activeCell="C47" sqref="C47"/>
    </sheetView>
  </sheetViews>
  <sheetFormatPr defaultRowHeight="15" x14ac:dyDescent="0.25"/>
  <cols>
    <col min="2" max="2" width="42.5703125" customWidth="1"/>
  </cols>
  <sheetData>
    <row r="2" spans="2:12" x14ac:dyDescent="0.25">
      <c r="B2" s="49" t="s">
        <v>75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2:12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2" ht="23.4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2:12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2:12" x14ac:dyDescent="0.25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2:12" x14ac:dyDescent="0.25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x14ac:dyDescent="0.25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2:12" x14ac:dyDescent="0.2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2:12" x14ac:dyDescent="0.25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2:12" x14ac:dyDescent="0.25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2:12" x14ac:dyDescent="0.25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2:12" x14ac:dyDescent="0.25"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2:12" x14ac:dyDescent="0.2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2:12" x14ac:dyDescent="0.25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2:12" x14ac:dyDescent="0.25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2:12" x14ac:dyDescent="0.2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2:12" x14ac:dyDescent="0.25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2:12" x14ac:dyDescent="0.25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2:12" x14ac:dyDescent="0.25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2:12" ht="15.75" thickBot="1" x14ac:dyDescent="0.3"/>
    <row r="23" spans="2:12" ht="16.5" thickBot="1" x14ac:dyDescent="0.3">
      <c r="B23" s="3" t="s">
        <v>4</v>
      </c>
      <c r="C23" s="4">
        <v>0</v>
      </c>
      <c r="D23" s="4">
        <v>1</v>
      </c>
      <c r="E23" s="4">
        <v>2</v>
      </c>
      <c r="F23" s="4">
        <v>3</v>
      </c>
      <c r="G23" s="4">
        <v>4</v>
      </c>
      <c r="H23" s="4">
        <v>5</v>
      </c>
    </row>
    <row r="24" spans="2:12" ht="16.5" thickBot="1" x14ac:dyDescent="0.3">
      <c r="B24" s="38" t="s">
        <v>5</v>
      </c>
      <c r="C24" s="46"/>
      <c r="D24" s="46"/>
      <c r="E24" s="46"/>
      <c r="F24" s="46"/>
      <c r="G24" s="46"/>
      <c r="H24" s="39"/>
    </row>
    <row r="25" spans="2:12" ht="16.5" thickBot="1" x14ac:dyDescent="0.3">
      <c r="B25" s="5" t="s">
        <v>6</v>
      </c>
      <c r="C25" s="25"/>
      <c r="D25" s="6"/>
      <c r="E25" s="6"/>
      <c r="F25" s="6"/>
      <c r="G25" s="6"/>
      <c r="H25" s="6"/>
    </row>
    <row r="26" spans="2:12" ht="16.5" thickBot="1" x14ac:dyDescent="0.3">
      <c r="B26" s="5" t="s">
        <v>41</v>
      </c>
      <c r="C26" s="25"/>
      <c r="D26" s="6"/>
      <c r="E26" s="6"/>
      <c r="F26" s="6"/>
      <c r="G26" s="6"/>
      <c r="H26" s="6"/>
    </row>
    <row r="27" spans="2:12" ht="18" customHeight="1" thickBot="1" x14ac:dyDescent="0.3">
      <c r="B27" s="7" t="s">
        <v>42</v>
      </c>
      <c r="C27" s="25"/>
      <c r="D27" s="6"/>
      <c r="E27" s="6"/>
      <c r="F27" s="6"/>
      <c r="G27" s="6"/>
      <c r="H27" s="6"/>
    </row>
    <row r="28" spans="2:12" ht="51.6" customHeight="1" thickBot="1" x14ac:dyDescent="0.3">
      <c r="B28" s="7" t="s">
        <v>43</v>
      </c>
      <c r="C28" s="25"/>
      <c r="D28" s="6"/>
      <c r="E28" s="6"/>
      <c r="F28" s="6"/>
      <c r="G28" s="6"/>
      <c r="H28" s="6"/>
    </row>
    <row r="29" spans="2:12" ht="39.6" customHeight="1" thickBot="1" x14ac:dyDescent="0.4">
      <c r="B29" s="7" t="s">
        <v>10</v>
      </c>
      <c r="C29" s="25"/>
      <c r="D29" s="6"/>
      <c r="E29" s="6"/>
      <c r="F29" s="6"/>
      <c r="G29" s="6"/>
      <c r="H29" s="6"/>
    </row>
    <row r="30" spans="2:12" ht="16.5" thickBot="1" x14ac:dyDescent="0.3">
      <c r="B30" s="38" t="s">
        <v>11</v>
      </c>
      <c r="C30" s="46"/>
      <c r="D30" s="46"/>
      <c r="E30" s="46"/>
      <c r="F30" s="46"/>
      <c r="G30" s="39"/>
      <c r="H30" s="6"/>
    </row>
    <row r="31" spans="2:12" ht="16.5" thickBot="1" x14ac:dyDescent="0.3">
      <c r="B31" s="5" t="s">
        <v>44</v>
      </c>
      <c r="D31" s="24"/>
      <c r="E31" s="26"/>
      <c r="F31" s="26"/>
      <c r="G31" s="26"/>
      <c r="H31" s="26"/>
    </row>
    <row r="32" spans="2:12" ht="16.5" thickBot="1" x14ac:dyDescent="0.3">
      <c r="B32" s="5" t="s">
        <v>45</v>
      </c>
      <c r="C32" s="9"/>
      <c r="D32" s="25"/>
      <c r="E32" s="26"/>
      <c r="F32" s="26"/>
      <c r="G32" s="26"/>
      <c r="H32" s="26"/>
    </row>
    <row r="33" spans="2:8" ht="16.5" thickBot="1" x14ac:dyDescent="0.3">
      <c r="B33" s="5" t="s">
        <v>46</v>
      </c>
      <c r="C33" s="6"/>
      <c r="D33" s="25"/>
      <c r="E33" s="26"/>
      <c r="F33" s="26"/>
      <c r="G33" s="26"/>
      <c r="H33" s="26"/>
    </row>
    <row r="34" spans="2:8" ht="16.5" thickBot="1" x14ac:dyDescent="0.3">
      <c r="B34" s="5" t="s">
        <v>47</v>
      </c>
      <c r="C34" s="6"/>
      <c r="D34" s="25"/>
      <c r="E34" s="26"/>
      <c r="F34" s="26"/>
      <c r="G34" s="26"/>
      <c r="H34" s="26"/>
    </row>
    <row r="35" spans="2:8" ht="16.5" thickBot="1" x14ac:dyDescent="0.3">
      <c r="B35" s="5" t="s">
        <v>48</v>
      </c>
      <c r="C35" s="6"/>
      <c r="D35" s="25"/>
      <c r="E35" s="26"/>
      <c r="F35" s="26"/>
      <c r="G35" s="26"/>
      <c r="H35" s="26"/>
    </row>
    <row r="36" spans="2:8" ht="16.5" thickBot="1" x14ac:dyDescent="0.3">
      <c r="B36" s="5" t="s">
        <v>49</v>
      </c>
      <c r="C36" s="6"/>
      <c r="D36" s="25"/>
      <c r="E36" s="26"/>
      <c r="F36" s="26"/>
      <c r="G36" s="26"/>
      <c r="H36" s="26"/>
    </row>
    <row r="37" spans="2:8" ht="16.5" thickBot="1" x14ac:dyDescent="0.3">
      <c r="B37" s="5" t="s">
        <v>50</v>
      </c>
      <c r="C37" s="6"/>
      <c r="D37" s="25"/>
      <c r="E37" s="26"/>
      <c r="F37" s="26"/>
      <c r="G37" s="26"/>
      <c r="H37" s="26"/>
    </row>
    <row r="38" spans="2:8" ht="33" customHeight="1" thickBot="1" x14ac:dyDescent="0.3">
      <c r="B38" s="7" t="s">
        <v>51</v>
      </c>
      <c r="C38" s="6"/>
      <c r="D38" s="25"/>
      <c r="E38" s="26"/>
      <c r="F38" s="26"/>
      <c r="G38" s="26"/>
      <c r="H38" s="26"/>
    </row>
    <row r="39" spans="2:8" ht="16.5" thickBot="1" x14ac:dyDescent="0.3">
      <c r="B39" s="38" t="s">
        <v>52</v>
      </c>
      <c r="C39" s="46"/>
      <c r="D39" s="46"/>
      <c r="E39" s="46"/>
      <c r="F39" s="46"/>
      <c r="G39" s="46"/>
      <c r="H39" s="47"/>
    </row>
    <row r="40" spans="2:8" ht="16.5" thickBot="1" x14ac:dyDescent="0.3">
      <c r="B40" s="5" t="s">
        <v>53</v>
      </c>
      <c r="C40" s="6"/>
      <c r="D40" s="6"/>
      <c r="E40" s="6"/>
      <c r="F40" s="6"/>
      <c r="G40" s="6"/>
      <c r="H40" s="25"/>
    </row>
    <row r="41" spans="2:8" ht="16.5" thickBot="1" x14ac:dyDescent="0.3">
      <c r="B41" s="5" t="s">
        <v>54</v>
      </c>
      <c r="C41" s="6"/>
      <c r="D41" s="6"/>
      <c r="E41" s="6"/>
      <c r="F41" s="6"/>
      <c r="G41" s="6"/>
      <c r="H41" s="25"/>
    </row>
    <row r="42" spans="2:8" ht="16.5" thickBot="1" x14ac:dyDescent="0.3">
      <c r="B42" s="5" t="s">
        <v>29</v>
      </c>
      <c r="C42" s="6"/>
      <c r="D42" s="6"/>
      <c r="E42" s="6"/>
      <c r="F42" s="6"/>
      <c r="G42" s="6"/>
      <c r="H42" s="25"/>
    </row>
    <row r="43" spans="2:8" ht="16.5" thickBot="1" x14ac:dyDescent="0.3">
      <c r="B43" s="5" t="s">
        <v>55</v>
      </c>
      <c r="C43" s="6"/>
      <c r="D43" s="6"/>
      <c r="E43" s="6"/>
      <c r="F43" s="6"/>
      <c r="G43" s="6"/>
      <c r="H43" s="25"/>
    </row>
    <row r="44" spans="2:8" ht="16.5" thickBot="1" x14ac:dyDescent="0.3">
      <c r="B44" s="38" t="s">
        <v>31</v>
      </c>
      <c r="C44" s="46"/>
      <c r="D44" s="46"/>
      <c r="E44" s="46"/>
      <c r="F44" s="46"/>
      <c r="G44" s="46"/>
      <c r="H44" s="47"/>
    </row>
    <row r="45" spans="2:8" ht="16.5" thickBot="1" x14ac:dyDescent="0.3">
      <c r="B45" s="5" t="s">
        <v>32</v>
      </c>
      <c r="C45" s="26"/>
      <c r="D45" s="26"/>
      <c r="E45" s="26"/>
      <c r="F45" s="26"/>
      <c r="G45" s="26"/>
      <c r="H45" s="26"/>
    </row>
    <row r="46" spans="2:8" ht="16.5" thickBot="1" x14ac:dyDescent="0.3">
      <c r="B46" s="5" t="s">
        <v>78</v>
      </c>
      <c r="C46" s="26"/>
      <c r="D46" s="26"/>
      <c r="E46" s="26"/>
      <c r="F46" s="26"/>
      <c r="G46" s="26"/>
      <c r="H46" s="26"/>
    </row>
    <row r="47" spans="2:8" ht="31.9" customHeight="1" thickBot="1" x14ac:dyDescent="0.3">
      <c r="B47" s="7" t="s">
        <v>34</v>
      </c>
      <c r="C47" s="26"/>
      <c r="D47" s="26"/>
      <c r="E47" s="26"/>
      <c r="F47" s="26"/>
      <c r="G47" s="26"/>
      <c r="H47" s="26"/>
    </row>
    <row r="48" spans="2:8" ht="16.5" thickBot="1" x14ac:dyDescent="0.3">
      <c r="B48" s="7" t="s">
        <v>35</v>
      </c>
      <c r="C48" s="26"/>
      <c r="D48" s="32"/>
      <c r="E48" s="32"/>
      <c r="F48" s="32"/>
      <c r="G48" s="32"/>
      <c r="H48" s="26"/>
    </row>
    <row r="49" spans="2:8" ht="16.5" thickBot="1" x14ac:dyDescent="0.3">
      <c r="B49" s="38" t="s">
        <v>36</v>
      </c>
      <c r="C49" s="46"/>
      <c r="D49" s="46"/>
      <c r="E49" s="46"/>
      <c r="F49" s="46"/>
      <c r="G49" s="46"/>
      <c r="H49" s="47"/>
    </row>
    <row r="50" spans="2:8" ht="16.5" thickBot="1" x14ac:dyDescent="0.3">
      <c r="B50" s="5" t="s">
        <v>37</v>
      </c>
      <c r="C50" s="6"/>
      <c r="D50" s="6"/>
      <c r="E50" s="6"/>
      <c r="F50" s="6"/>
      <c r="G50" s="6"/>
      <c r="H50" s="26"/>
    </row>
    <row r="51" spans="2:8" ht="16.5" thickBot="1" x14ac:dyDescent="0.3">
      <c r="B51" s="5" t="s">
        <v>38</v>
      </c>
      <c r="C51" s="6"/>
      <c r="D51" s="6"/>
      <c r="E51" s="6"/>
      <c r="F51" s="6"/>
      <c r="G51" s="6"/>
      <c r="H51" s="31"/>
    </row>
    <row r="52" spans="2:8" ht="16.5" thickBot="1" x14ac:dyDescent="0.3">
      <c r="B52" s="5" t="s">
        <v>39</v>
      </c>
      <c r="C52" s="6"/>
      <c r="D52" s="6"/>
      <c r="E52" s="6"/>
      <c r="F52" s="6"/>
      <c r="G52" s="6"/>
      <c r="H52" s="31"/>
    </row>
    <row r="53" spans="2:8" ht="16.5" thickBot="1" x14ac:dyDescent="0.3">
      <c r="B53" s="5" t="s">
        <v>40</v>
      </c>
      <c r="C53" s="6"/>
      <c r="D53" s="6"/>
      <c r="E53" s="6"/>
      <c r="F53" s="6"/>
      <c r="G53" s="6"/>
      <c r="H53" s="26"/>
    </row>
  </sheetData>
  <mergeCells count="6">
    <mergeCell ref="B44:H44"/>
    <mergeCell ref="B49:H49"/>
    <mergeCell ref="B2:L21"/>
    <mergeCell ref="B24:H24"/>
    <mergeCell ref="B30:G30"/>
    <mergeCell ref="B39:H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13"/>
  <sheetViews>
    <sheetView workbookViewId="0">
      <selection activeCell="E8" sqref="E8"/>
    </sheetView>
  </sheetViews>
  <sheetFormatPr defaultRowHeight="15" x14ac:dyDescent="0.25"/>
  <cols>
    <col min="2" max="2" width="29.85546875" customWidth="1"/>
  </cols>
  <sheetData>
    <row r="2" spans="2:4" ht="15.75" thickBot="1" x14ac:dyDescent="0.3"/>
    <row r="3" spans="2:4" ht="36.6" customHeight="1" thickBot="1" x14ac:dyDescent="0.3">
      <c r="B3" s="17" t="s">
        <v>56</v>
      </c>
      <c r="C3" s="18">
        <v>0.11700000000000001</v>
      </c>
    </row>
    <row r="4" spans="2:4" ht="34.9" customHeight="1" thickBot="1" x14ac:dyDescent="0.3">
      <c r="B4" s="17" t="s">
        <v>57</v>
      </c>
      <c r="C4" s="18">
        <v>9.2999999999999999E-2</v>
      </c>
    </row>
    <row r="5" spans="2:4" ht="35.450000000000003" customHeight="1" thickBot="1" x14ac:dyDescent="0.3">
      <c r="B5" s="17" t="s">
        <v>58</v>
      </c>
      <c r="C5" s="18">
        <v>0.21</v>
      </c>
      <c r="D5" s="10"/>
    </row>
    <row r="6" spans="2:4" ht="36" customHeight="1" thickBot="1" x14ac:dyDescent="0.3">
      <c r="B6" s="17" t="s">
        <v>59</v>
      </c>
      <c r="C6" s="18">
        <v>0.59299999999999997</v>
      </c>
    </row>
    <row r="7" spans="2:4" ht="17.45" customHeight="1" thickBot="1" x14ac:dyDescent="0.3">
      <c r="B7" s="17" t="s">
        <v>60</v>
      </c>
      <c r="C7" s="18">
        <v>2.1000000000000001E-2</v>
      </c>
    </row>
    <row r="8" spans="2:4" ht="35.450000000000003" customHeight="1" x14ac:dyDescent="0.25">
      <c r="B8" s="17" t="s">
        <v>61</v>
      </c>
      <c r="C8" s="18">
        <v>0.29099999999999998</v>
      </c>
    </row>
    <row r="9" spans="2:4" ht="49.15" customHeight="1" thickBot="1" x14ac:dyDescent="0.3">
      <c r="B9" s="11" t="s">
        <v>62</v>
      </c>
      <c r="C9" s="12">
        <v>0.106</v>
      </c>
    </row>
    <row r="10" spans="2:4" ht="30.6" customHeight="1" thickBot="1" x14ac:dyDescent="0.3">
      <c r="B10" s="17" t="s">
        <v>63</v>
      </c>
      <c r="C10" s="18">
        <v>0.11600000000000001</v>
      </c>
    </row>
    <row r="11" spans="2:4" ht="55.15" customHeight="1" x14ac:dyDescent="0.25">
      <c r="B11" s="51" t="s">
        <v>64</v>
      </c>
      <c r="C11" s="53">
        <v>0</v>
      </c>
    </row>
    <row r="12" spans="2:4" ht="7.15" customHeight="1" thickBot="1" x14ac:dyDescent="0.3">
      <c r="B12" s="52"/>
      <c r="C12" s="54"/>
    </row>
    <row r="13" spans="2:4" x14ac:dyDescent="0.25">
      <c r="D13" s="10"/>
    </row>
  </sheetData>
  <mergeCells count="2">
    <mergeCell ref="B11:B12"/>
    <mergeCell ref="C11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10"/>
  <sheetViews>
    <sheetView workbookViewId="0">
      <selection activeCell="C19" sqref="C19"/>
    </sheetView>
  </sheetViews>
  <sheetFormatPr defaultRowHeight="15" x14ac:dyDescent="0.25"/>
  <cols>
    <col min="2" max="2" width="22.140625" customWidth="1"/>
    <col min="3" max="3" width="19.28515625" customWidth="1"/>
    <col min="4" max="4" width="17.5703125" customWidth="1"/>
    <col min="5" max="5" width="16.28515625" customWidth="1"/>
    <col min="6" max="6" width="12.7109375" customWidth="1"/>
  </cols>
  <sheetData>
    <row r="3" spans="2:6" ht="15.75" x14ac:dyDescent="0.25">
      <c r="B3" s="13" t="s">
        <v>65</v>
      </c>
    </row>
    <row r="4" spans="2:6" ht="16.5" thickBot="1" x14ac:dyDescent="0.3">
      <c r="B4" s="13"/>
    </row>
    <row r="5" spans="2:6" ht="48" thickBot="1" x14ac:dyDescent="0.3">
      <c r="B5" s="34" t="s">
        <v>66</v>
      </c>
      <c r="C5" s="33" t="s">
        <v>67</v>
      </c>
      <c r="D5" s="33" t="s">
        <v>68</v>
      </c>
      <c r="E5" s="33" t="s">
        <v>76</v>
      </c>
      <c r="F5" s="33" t="s">
        <v>77</v>
      </c>
    </row>
    <row r="6" spans="2:6" ht="16.5" thickBot="1" x14ac:dyDescent="0.3">
      <c r="B6" s="14" t="s">
        <v>69</v>
      </c>
      <c r="C6" s="15">
        <v>5000</v>
      </c>
      <c r="D6" s="16">
        <v>0.2</v>
      </c>
      <c r="E6" s="35"/>
      <c r="F6" s="35"/>
    </row>
    <row r="7" spans="2:6" ht="16.5" thickBot="1" x14ac:dyDescent="0.3">
      <c r="B7" s="14" t="s">
        <v>70</v>
      </c>
      <c r="C7" s="15">
        <v>4000</v>
      </c>
      <c r="D7" s="16">
        <v>0.19</v>
      </c>
      <c r="E7" s="35"/>
      <c r="F7" s="35"/>
    </row>
    <row r="8" spans="2:6" ht="32.25" thickBot="1" x14ac:dyDescent="0.3">
      <c r="B8" s="14" t="s">
        <v>71</v>
      </c>
      <c r="C8" s="15">
        <v>30000</v>
      </c>
      <c r="D8" s="16">
        <v>0.25</v>
      </c>
      <c r="E8" s="35"/>
      <c r="F8" s="35"/>
    </row>
    <row r="9" spans="2:6" ht="16.5" thickBot="1" x14ac:dyDescent="0.3">
      <c r="B9" s="14" t="s">
        <v>72</v>
      </c>
      <c r="C9" s="15">
        <v>10000</v>
      </c>
      <c r="D9" s="16">
        <v>0.18</v>
      </c>
      <c r="E9" s="35"/>
      <c r="F9" s="35"/>
    </row>
    <row r="10" spans="2:6" ht="56.45" customHeight="1" x14ac:dyDescent="0.25">
      <c r="B10" s="55" t="s">
        <v>73</v>
      </c>
      <c r="C10" s="55"/>
      <c r="D10" s="55"/>
      <c r="E10" s="55"/>
      <c r="F10" s="55"/>
    </row>
  </sheetData>
  <mergeCells count="1">
    <mergeCell ref="B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Студент НИУ ВШЭ</cp:lastModifiedBy>
  <dcterms:created xsi:type="dcterms:W3CDTF">2015-11-25T03:49:27Z</dcterms:created>
  <dcterms:modified xsi:type="dcterms:W3CDTF">2022-10-12T15:26:43Z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d4446b33-ebcf-4ad1-8a54-4d9ceae06106</vt:lpwstr>
  </property>
</Properties>
</file>